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gardjervell/Documents/7_semester/bedok/eksamen/"/>
    </mc:Choice>
  </mc:AlternateContent>
  <xr:revisionPtr revIDLastSave="0" documentId="13_ncr:1_{CBC92862-5779-6A4A-B7D9-662CF81D3076}" xr6:coauthVersionLast="45" xr6:coauthVersionMax="45" xr10:uidLastSave="{00000000-0000-0000-0000-000000000000}"/>
  <bookViews>
    <workbookView xWindow="640" yWindow="460" windowWidth="24400" windowHeight="14500" xr2:uid="{3D534739-5CD9-5241-80EA-0A34524E3FC0}"/>
  </bookViews>
  <sheets>
    <sheet name="Sheet1" sheetId="1" r:id="rId1"/>
  </sheets>
  <definedNames>
    <definedName name="solver_adj" localSheetId="0" hidden="1">Sheet1!$B$65:$C$65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itr" localSheetId="0" hidden="1">2147483647</definedName>
    <definedName name="solver_lhs1" localSheetId="0" hidden="1">Sheet1!$B$65</definedName>
    <definedName name="solver_lhs2" localSheetId="0" hidden="1">Sheet1!$C$65</definedName>
    <definedName name="solver_lhs3" localSheetId="0" hidden="1">Sheet1!$D$67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opt" localSheetId="0" hidden="1">Sheet1!$D$66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4</definedName>
    <definedName name="solver_rel3" localSheetId="0" hidden="1">1</definedName>
    <definedName name="solver_rhs1" localSheetId="0" hidden="1">integer</definedName>
    <definedName name="solver_rhs2" localSheetId="0" hidden="1">integer</definedName>
    <definedName name="solver_rhs3" localSheetId="0" hidden="1">100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68" i="1"/>
  <c r="D69" i="1"/>
  <c r="D66" i="1"/>
  <c r="D39" i="1"/>
  <c r="D38" i="1"/>
  <c r="D37" i="1"/>
  <c r="D36" i="1"/>
  <c r="D35" i="1"/>
  <c r="F42" i="1" s="1"/>
  <c r="C42" i="1" s="1"/>
  <c r="D34" i="1"/>
  <c r="D32" i="1"/>
  <c r="D6" i="1"/>
  <c r="D8" i="1"/>
  <c r="E15" i="1" s="1"/>
  <c r="B15" i="1" s="1"/>
  <c r="D9" i="1"/>
  <c r="E18" i="1" s="1"/>
  <c r="B18" i="1" s="1"/>
  <c r="D10" i="1"/>
  <c r="D11" i="1"/>
  <c r="D12" i="1"/>
  <c r="D13" i="1"/>
  <c r="E19" i="1" s="1"/>
  <c r="B19" i="1" s="1"/>
  <c r="F41" i="1" l="1"/>
  <c r="C41" i="1" s="1"/>
  <c r="E43" i="1"/>
  <c r="B43" i="1" s="1"/>
  <c r="F43" i="1"/>
  <c r="C43" i="1" s="1"/>
  <c r="E41" i="1"/>
  <c r="B41" i="1" s="1"/>
  <c r="E42" i="1"/>
  <c r="B42" i="1" s="1"/>
  <c r="F18" i="1"/>
  <c r="C18" i="1" s="1"/>
  <c r="F15" i="1"/>
  <c r="C15" i="1" s="1"/>
  <c r="F19" i="1"/>
  <c r="C19" i="1" s="1"/>
  <c r="F17" i="1"/>
  <c r="C17" i="1" s="1"/>
  <c r="F20" i="1"/>
  <c r="C20" i="1" s="1"/>
  <c r="E17" i="1"/>
  <c r="B17" i="1" s="1"/>
  <c r="E20" i="1"/>
  <c r="B20" i="1" s="1"/>
  <c r="E16" i="1"/>
  <c r="B16" i="1" s="1"/>
  <c r="F16" i="1"/>
  <c r="C16" i="1" s="1"/>
  <c r="B21" i="1" l="1"/>
  <c r="B44" i="1"/>
  <c r="C44" i="1"/>
  <c r="C21" i="1"/>
  <c r="D44" i="1" l="1"/>
  <c r="D21" i="1"/>
  <c r="F46" i="1" l="1"/>
  <c r="C46" i="1" s="1"/>
  <c r="C48" i="1" s="1"/>
  <c r="E46" i="1"/>
  <c r="B46" i="1" s="1"/>
  <c r="B48" i="1" s="1"/>
  <c r="F23" i="1"/>
  <c r="C23" i="1" s="1"/>
  <c r="F24" i="1"/>
  <c r="C24" i="1" s="1"/>
  <c r="E24" i="1"/>
  <c r="B24" i="1" s="1"/>
  <c r="E23" i="1"/>
  <c r="B23" i="1" s="1"/>
  <c r="B50" i="1" l="1"/>
  <c r="B49" i="1"/>
  <c r="C50" i="1"/>
  <c r="C49" i="1"/>
  <c r="B25" i="1"/>
  <c r="C25" i="1"/>
</calcChain>
</file>

<file path=xl/sharedStrings.xml><?xml version="1.0" encoding="utf-8"?>
<sst xmlns="http://schemas.openxmlformats.org/spreadsheetml/2006/main" count="61" uniqueCount="38">
  <si>
    <t>Salg enheter</t>
  </si>
  <si>
    <t>Produkt A</t>
  </si>
  <si>
    <t>Produkt B</t>
  </si>
  <si>
    <t>Pris per enhet</t>
  </si>
  <si>
    <t>Materialforbruk</t>
  </si>
  <si>
    <t>Bearbeiding i T1</t>
  </si>
  <si>
    <t>Bearbeiding i T2</t>
  </si>
  <si>
    <t>Materialpris</t>
  </si>
  <si>
    <t>Direkte lønn i T1</t>
  </si>
  <si>
    <t>Direkte lønn i T2</t>
  </si>
  <si>
    <t>Indirekte var. kost Material</t>
  </si>
  <si>
    <t>Indirekte fast kost. Material</t>
  </si>
  <si>
    <t>Indirekte var. kost. T1</t>
  </si>
  <si>
    <t>Indirekte fast kost. T1</t>
  </si>
  <si>
    <t>Indirekte var. kost. T2</t>
  </si>
  <si>
    <t>Indirekte fast kost T2</t>
  </si>
  <si>
    <t>Indirekte var. kost S&amp;A</t>
  </si>
  <si>
    <t>Indirekte fast kost. S&amp;A</t>
  </si>
  <si>
    <t>Total</t>
  </si>
  <si>
    <t>Tilleggssats A</t>
  </si>
  <si>
    <t>Tilleggssats B</t>
  </si>
  <si>
    <t>kr/time</t>
  </si>
  <si>
    <t>Tilvirkningskost</t>
  </si>
  <si>
    <t>Selvkost</t>
  </si>
  <si>
    <t>Bidrag</t>
  </si>
  <si>
    <t>Oppgave 1a og 1b</t>
  </si>
  <si>
    <t>Sum</t>
  </si>
  <si>
    <t>Antall</t>
  </si>
  <si>
    <t>DB</t>
  </si>
  <si>
    <t>Råvare</t>
  </si>
  <si>
    <t>Bearbeidingstimer T1</t>
  </si>
  <si>
    <t>Bearbeidingstimer T2</t>
  </si>
  <si>
    <t>Oppgave 1c)</t>
  </si>
  <si>
    <t>Dekningsbidrag totalt</t>
  </si>
  <si>
    <t>Dekningbidrag per kg råmateriale</t>
  </si>
  <si>
    <t>Dekningsbidrag per enhet</t>
  </si>
  <si>
    <t>Kan bruke "Solver" for å maksimere totalt dekningsbidrag med antall av hvert produkt som variable celler, og begrensinger på totalt forbruk av forskjellige ting etter ønske. Ved begrensning på råmaterialer skal B prioriteres.</t>
  </si>
  <si>
    <t>Ser også at B har størst dekningsbidrag per kg. råmateriale. Altså skal B prioriteres.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</si>
</sst>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5"/>
      <color rgb="FFFFFFFF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EAAAA"/>
        <bgColor rgb="FF000000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/>
    <xf numFmtId="9" fontId="0" fillId="0" borderId="0" xfId="1" applyFont="1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5" fillId="0" borderId="0" xfId="0" applyFont="1"/>
    <xf numFmtId="0" fontId="5" fillId="0" borderId="2" xfId="0" applyFont="1" applyBorder="1"/>
    <xf numFmtId="0" fontId="6" fillId="0" borderId="2" xfId="0" applyFont="1" applyBorder="1"/>
    <xf numFmtId="0" fontId="5" fillId="2" borderId="3" xfId="0" applyFont="1" applyFill="1" applyBorder="1"/>
    <xf numFmtId="0" fontId="5" fillId="0" borderId="3" xfId="0" applyFont="1" applyBorder="1"/>
    <xf numFmtId="0" fontId="5" fillId="3" borderId="3" xfId="0" applyFont="1" applyFill="1" applyBorder="1"/>
    <xf numFmtId="0" fontId="5" fillId="2" borderId="4" xfId="0" applyFont="1" applyFill="1" applyBorder="1"/>
    <xf numFmtId="0" fontId="2" fillId="0" borderId="0" xfId="0" applyFont="1" applyFill="1" applyBorder="1"/>
    <xf numFmtId="0" fontId="5" fillId="0" borderId="0" xfId="0" applyFont="1" applyAlignment="1">
      <alignment wrapText="1"/>
    </xf>
    <xf numFmtId="0" fontId="5" fillId="3" borderId="5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2" fontId="0" fillId="0" borderId="1" xfId="0" applyNumberFormat="1" applyBorder="1"/>
    <xf numFmtId="0" fontId="0" fillId="0" borderId="0" xfId="0" applyBorder="1"/>
    <xf numFmtId="0" fontId="2" fillId="0" borderId="1" xfId="0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69</xdr:row>
      <xdr:rowOff>152400</xdr:rowOff>
    </xdr:from>
    <xdr:to>
      <xdr:col>6</xdr:col>
      <xdr:colOff>95588</xdr:colOff>
      <xdr:row>93</xdr:row>
      <xdr:rowOff>4994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B42D3-75FE-944C-A566-8221697D7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14973300"/>
          <a:ext cx="6724988" cy="4729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D8407-A42B-014D-843B-201EFD78977C}">
  <dimension ref="A1:M75"/>
  <sheetViews>
    <sheetView tabSelected="1" topLeftCell="A30" workbookViewId="0">
      <selection activeCell="E49" sqref="E49"/>
    </sheetView>
  </sheetViews>
  <sheetFormatPr baseColWidth="10" defaultRowHeight="16"/>
  <cols>
    <col min="1" max="1" width="28.33203125" customWidth="1"/>
    <col min="2" max="2" width="11.6640625" bestFit="1" customWidth="1"/>
    <col min="5" max="5" width="13.33203125" customWidth="1"/>
    <col min="6" max="6" width="13.1640625" customWidth="1"/>
  </cols>
  <sheetData>
    <row r="1" spans="1:6">
      <c r="A1" s="22" t="s">
        <v>25</v>
      </c>
      <c r="B1" s="22"/>
    </row>
    <row r="2" spans="1:6">
      <c r="A2" s="22"/>
      <c r="B2" s="22"/>
    </row>
    <row r="4" spans="1:6" ht="32" customHeight="1">
      <c r="A4" s="23" t="s">
        <v>23</v>
      </c>
      <c r="B4" s="23"/>
      <c r="C4" s="23"/>
      <c r="D4" s="23"/>
      <c r="E4" s="23"/>
      <c r="F4" s="23"/>
    </row>
    <row r="5" spans="1:6">
      <c r="B5" t="s">
        <v>1</v>
      </c>
      <c r="C5" t="s">
        <v>2</v>
      </c>
      <c r="D5" t="s">
        <v>18</v>
      </c>
      <c r="E5" t="s">
        <v>19</v>
      </c>
      <c r="F5" t="s">
        <v>20</v>
      </c>
    </row>
    <row r="6" spans="1:6">
      <c r="A6" t="s">
        <v>0</v>
      </c>
      <c r="B6">
        <v>3600</v>
      </c>
      <c r="C6">
        <v>3000</v>
      </c>
      <c r="D6">
        <f>B6+C6</f>
        <v>6600</v>
      </c>
    </row>
    <row r="7" spans="1:6">
      <c r="A7" t="s">
        <v>3</v>
      </c>
      <c r="B7">
        <v>3800</v>
      </c>
      <c r="C7">
        <v>9000</v>
      </c>
    </row>
    <row r="8" spans="1:6">
      <c r="A8" t="s">
        <v>4</v>
      </c>
      <c r="B8">
        <v>6</v>
      </c>
      <c r="C8">
        <v>8</v>
      </c>
      <c r="D8">
        <f t="shared" ref="D8:D13" si="0">$B$6*B8+$C$6*C8</f>
        <v>45600</v>
      </c>
    </row>
    <row r="9" spans="1:6">
      <c r="A9" t="s">
        <v>5</v>
      </c>
      <c r="B9">
        <v>1.5</v>
      </c>
      <c r="C9">
        <v>6</v>
      </c>
      <c r="D9">
        <f t="shared" si="0"/>
        <v>23400</v>
      </c>
    </row>
    <row r="10" spans="1:6">
      <c r="A10" t="s">
        <v>6</v>
      </c>
      <c r="B10">
        <v>1.5</v>
      </c>
      <c r="C10">
        <v>5</v>
      </c>
      <c r="D10">
        <f t="shared" si="0"/>
        <v>20400</v>
      </c>
    </row>
    <row r="11" spans="1:6">
      <c r="A11" t="s">
        <v>7</v>
      </c>
      <c r="B11">
        <v>100</v>
      </c>
      <c r="C11">
        <v>100</v>
      </c>
      <c r="D11">
        <f t="shared" si="0"/>
        <v>660000</v>
      </c>
    </row>
    <row r="12" spans="1:6">
      <c r="A12" t="s">
        <v>8</v>
      </c>
      <c r="B12">
        <v>360</v>
      </c>
      <c r="C12">
        <v>360</v>
      </c>
      <c r="D12">
        <f t="shared" si="0"/>
        <v>2376000</v>
      </c>
    </row>
    <row r="13" spans="1:6">
      <c r="A13" t="s">
        <v>9</v>
      </c>
      <c r="B13">
        <v>320</v>
      </c>
      <c r="C13">
        <v>320</v>
      </c>
      <c r="D13">
        <f t="shared" si="0"/>
        <v>2112000</v>
      </c>
    </row>
    <row r="15" spans="1:6">
      <c r="A15" t="s">
        <v>10</v>
      </c>
      <c r="B15" s="3">
        <f t="shared" ref="B15:C20" si="1">$D15*E15/B$6</f>
        <v>36</v>
      </c>
      <c r="C15" s="3">
        <f t="shared" si="1"/>
        <v>48</v>
      </c>
      <c r="D15">
        <v>273600</v>
      </c>
      <c r="E15" s="2">
        <f>B8*B$6/D8</f>
        <v>0.47368421052631576</v>
      </c>
      <c r="F15" s="2">
        <f>C8*C$6/D8</f>
        <v>0.52631578947368418</v>
      </c>
    </row>
    <row r="16" spans="1:6">
      <c r="A16" t="s">
        <v>11</v>
      </c>
      <c r="B16" s="3">
        <f t="shared" si="1"/>
        <v>72</v>
      </c>
      <c r="C16" s="3">
        <f t="shared" si="1"/>
        <v>96</v>
      </c>
      <c r="D16">
        <v>547200</v>
      </c>
      <c r="E16" s="2">
        <f>B8*B$6/D8</f>
        <v>0.47368421052631576</v>
      </c>
      <c r="F16" s="2">
        <f>C8*C$6/D8</f>
        <v>0.52631578947368418</v>
      </c>
    </row>
    <row r="17" spans="1:7">
      <c r="A17" t="s">
        <v>12</v>
      </c>
      <c r="B17" s="3">
        <f t="shared" si="1"/>
        <v>150</v>
      </c>
      <c r="C17" s="3">
        <f t="shared" si="1"/>
        <v>600</v>
      </c>
      <c r="D17">
        <v>2340000</v>
      </c>
      <c r="E17" s="1">
        <f>B9*B6/D9</f>
        <v>0.23076923076923078</v>
      </c>
      <c r="F17" s="1">
        <f>C9*C6/D9</f>
        <v>0.76923076923076927</v>
      </c>
      <c r="G17" t="s">
        <v>21</v>
      </c>
    </row>
    <row r="18" spans="1:7">
      <c r="A18" t="s">
        <v>13</v>
      </c>
      <c r="B18" s="3">
        <f t="shared" si="1"/>
        <v>180</v>
      </c>
      <c r="C18" s="3">
        <f t="shared" si="1"/>
        <v>720</v>
      </c>
      <c r="D18">
        <v>2808000</v>
      </c>
      <c r="E18" s="1">
        <f>B9*B6/D9</f>
        <v>0.23076923076923078</v>
      </c>
      <c r="F18" s="1">
        <f>C9*C6/D9</f>
        <v>0.76923076923076927</v>
      </c>
      <c r="G18" t="s">
        <v>21</v>
      </c>
    </row>
    <row r="19" spans="1:7">
      <c r="A19" t="s">
        <v>14</v>
      </c>
      <c r="B19" s="3">
        <f t="shared" si="1"/>
        <v>296.72727272727269</v>
      </c>
      <c r="C19" s="3">
        <f t="shared" si="1"/>
        <v>296.72727272727269</v>
      </c>
      <c r="D19">
        <v>1958400</v>
      </c>
      <c r="E19" s="2">
        <f>B$13*B$6/$D$13</f>
        <v>0.54545454545454541</v>
      </c>
      <c r="F19" s="2">
        <f>C$13*C$6/$D$13</f>
        <v>0.45454545454545453</v>
      </c>
    </row>
    <row r="20" spans="1:7">
      <c r="A20" t="s">
        <v>15</v>
      </c>
      <c r="B20" s="3">
        <f t="shared" si="1"/>
        <v>395.63636363636357</v>
      </c>
      <c r="C20" s="3">
        <f t="shared" si="1"/>
        <v>395.63636363636363</v>
      </c>
      <c r="D20">
        <v>2611200</v>
      </c>
      <c r="E20" s="2">
        <f>B$13*B$6/$D$13</f>
        <v>0.54545454545454541</v>
      </c>
      <c r="F20" s="2">
        <f>C$13*C$6/$D$13</f>
        <v>0.45454545454545453</v>
      </c>
    </row>
    <row r="21" spans="1:7" ht="17" thickBot="1">
      <c r="A21" s="4" t="s">
        <v>22</v>
      </c>
      <c r="B21" s="5">
        <f>SUM(B12:B13,B15:B20) + B11*B8</f>
        <v>2410.363636363636</v>
      </c>
      <c r="C21" s="5">
        <f>SUM(C12:C13,C15:C20) + C11*C8</f>
        <v>3636.363636363636</v>
      </c>
      <c r="D21" s="5">
        <f>B21*B6+C21*C6</f>
        <v>19586400</v>
      </c>
    </row>
    <row r="23" spans="1:7">
      <c r="A23" t="s">
        <v>16</v>
      </c>
      <c r="B23" s="3">
        <f>E23*$D23/B$6</f>
        <v>296.38523576656155</v>
      </c>
      <c r="C23" s="3">
        <f>F23*$D23/C$6</f>
        <v>447.13771708012615</v>
      </c>
      <c r="D23">
        <v>2408400</v>
      </c>
      <c r="E23" s="2">
        <f>B$21*B$6/$D$21</f>
        <v>0.44302725824598138</v>
      </c>
      <c r="F23" s="2">
        <f>C$21*C$6/$D$21</f>
        <v>0.55697274175401856</v>
      </c>
    </row>
    <row r="24" spans="1:7">
      <c r="A24" t="s">
        <v>17</v>
      </c>
      <c r="B24" s="3">
        <f>E24*$D24/B$6</f>
        <v>369.80962003319553</v>
      </c>
      <c r="C24" s="3">
        <f>F24*$D24/C$6</f>
        <v>557.90845596016527</v>
      </c>
      <c r="D24">
        <v>3005040</v>
      </c>
      <c r="E24" s="2">
        <f>B$21*B$6/$D$21</f>
        <v>0.44302725824598138</v>
      </c>
      <c r="F24" s="2">
        <f>C$21*C$6/$D$21</f>
        <v>0.55697274175401856</v>
      </c>
    </row>
    <row r="25" spans="1:7" ht="17" thickBot="1">
      <c r="A25" s="4" t="s">
        <v>23</v>
      </c>
      <c r="B25" s="5">
        <f>B21+B23+B24</f>
        <v>3076.5584921633931</v>
      </c>
      <c r="C25" s="5">
        <f>C21+C23+C24</f>
        <v>4641.4098094039273</v>
      </c>
    </row>
    <row r="30" spans="1:7" ht="26">
      <c r="A30" s="22" t="s">
        <v>24</v>
      </c>
      <c r="B30" s="22"/>
      <c r="C30" s="22"/>
      <c r="D30" s="22"/>
      <c r="E30" s="22"/>
      <c r="F30" s="22"/>
    </row>
    <row r="31" spans="1:7">
      <c r="B31" t="s">
        <v>1</v>
      </c>
      <c r="C31" t="s">
        <v>2</v>
      </c>
      <c r="D31" t="s">
        <v>18</v>
      </c>
      <c r="E31" t="s">
        <v>19</v>
      </c>
      <c r="F31" t="s">
        <v>20</v>
      </c>
    </row>
    <row r="32" spans="1:7">
      <c r="A32" t="s">
        <v>0</v>
      </c>
      <c r="B32">
        <v>3600</v>
      </c>
      <c r="C32">
        <v>3000</v>
      </c>
      <c r="D32">
        <f>B32+C32</f>
        <v>6600</v>
      </c>
    </row>
    <row r="33" spans="1:7">
      <c r="A33" t="s">
        <v>3</v>
      </c>
      <c r="B33">
        <v>3800</v>
      </c>
      <c r="C33">
        <v>9000</v>
      </c>
    </row>
    <row r="34" spans="1:7">
      <c r="A34" t="s">
        <v>4</v>
      </c>
      <c r="B34">
        <v>6</v>
      </c>
      <c r="C34">
        <v>8</v>
      </c>
      <c r="D34">
        <f t="shared" ref="D34:D39" si="2">$B$6*B34+$C$6*C34</f>
        <v>45600</v>
      </c>
    </row>
    <row r="35" spans="1:7">
      <c r="A35" t="s">
        <v>5</v>
      </c>
      <c r="B35">
        <v>1.5</v>
      </c>
      <c r="C35">
        <v>6</v>
      </c>
      <c r="D35">
        <f t="shared" si="2"/>
        <v>23400</v>
      </c>
    </row>
    <row r="36" spans="1:7">
      <c r="A36" t="s">
        <v>6</v>
      </c>
      <c r="B36">
        <v>1.5</v>
      </c>
      <c r="C36">
        <v>5</v>
      </c>
      <c r="D36">
        <f t="shared" si="2"/>
        <v>20400</v>
      </c>
    </row>
    <row r="37" spans="1:7">
      <c r="A37" t="s">
        <v>7</v>
      </c>
      <c r="B37">
        <v>100</v>
      </c>
      <c r="C37">
        <v>100</v>
      </c>
      <c r="D37">
        <f t="shared" si="2"/>
        <v>660000</v>
      </c>
    </row>
    <row r="38" spans="1:7">
      <c r="A38" t="s">
        <v>8</v>
      </c>
      <c r="B38">
        <v>360</v>
      </c>
      <c r="C38">
        <v>360</v>
      </c>
      <c r="D38">
        <f t="shared" si="2"/>
        <v>2376000</v>
      </c>
    </row>
    <row r="39" spans="1:7">
      <c r="A39" t="s">
        <v>9</v>
      </c>
      <c r="B39">
        <v>320</v>
      </c>
      <c r="C39">
        <v>320</v>
      </c>
      <c r="D39">
        <f t="shared" si="2"/>
        <v>2112000</v>
      </c>
    </row>
    <row r="41" spans="1:7">
      <c r="A41" t="s">
        <v>10</v>
      </c>
      <c r="B41" s="3">
        <f t="shared" ref="B41:C43" si="3">$D41*E41/B$6</f>
        <v>36</v>
      </c>
      <c r="C41" s="3">
        <f t="shared" si="3"/>
        <v>48</v>
      </c>
      <c r="D41">
        <v>273600</v>
      </c>
      <c r="E41" s="2">
        <f>B34*B$6/D34</f>
        <v>0.47368421052631576</v>
      </c>
      <c r="F41" s="2">
        <f>C34*C$6/D34</f>
        <v>0.52631578947368418</v>
      </c>
    </row>
    <row r="42" spans="1:7">
      <c r="A42" t="s">
        <v>12</v>
      </c>
      <c r="B42" s="3">
        <f t="shared" si="3"/>
        <v>150</v>
      </c>
      <c r="C42" s="3">
        <f t="shared" si="3"/>
        <v>600</v>
      </c>
      <c r="D42">
        <v>2340000</v>
      </c>
      <c r="E42" s="1">
        <f>B35*B32/D35</f>
        <v>0.23076923076923078</v>
      </c>
      <c r="F42" s="1">
        <f>C35*C32/D35</f>
        <v>0.76923076923076927</v>
      </c>
      <c r="G42" t="s">
        <v>21</v>
      </c>
    </row>
    <row r="43" spans="1:7">
      <c r="A43" t="s">
        <v>14</v>
      </c>
      <c r="B43" s="3">
        <f t="shared" si="3"/>
        <v>296.72727272727269</v>
      </c>
      <c r="C43" s="3">
        <f t="shared" si="3"/>
        <v>296.72727272727269</v>
      </c>
      <c r="D43">
        <v>1958400</v>
      </c>
      <c r="E43" s="2">
        <f>B$13*B$6/$D$13</f>
        <v>0.54545454545454541</v>
      </c>
      <c r="F43" s="2">
        <f>C$13*C$6/$D$13</f>
        <v>0.45454545454545453</v>
      </c>
    </row>
    <row r="44" spans="1:7" ht="17" thickBot="1">
      <c r="A44" s="4" t="s">
        <v>22</v>
      </c>
      <c r="B44" s="5">
        <f>SUM(B38:B39,B41:B43) + B37*B34</f>
        <v>1762.7272727272727</v>
      </c>
      <c r="C44" s="5">
        <f>SUM(C38:C39,C41:C43) + C37*C34</f>
        <v>2424.727272727273</v>
      </c>
      <c r="D44" s="5">
        <f>B44*B32+C44*C32</f>
        <v>13620000</v>
      </c>
    </row>
    <row r="46" spans="1:7">
      <c r="A46" t="s">
        <v>16</v>
      </c>
      <c r="B46" s="3">
        <f>E46*$D46/B$6</f>
        <v>296.38523576656155</v>
      </c>
      <c r="C46" s="3">
        <f>F46*$D46/C$6</f>
        <v>447.13771708012615</v>
      </c>
      <c r="D46">
        <v>2408400</v>
      </c>
      <c r="E46" s="2">
        <f>B$21*B$6/$D$21</f>
        <v>0.44302725824598138</v>
      </c>
      <c r="F46" s="2">
        <f>C$21*C$6/$D$21</f>
        <v>0.55697274175401856</v>
      </c>
    </row>
    <row r="47" spans="1:7">
      <c r="B47" s="3"/>
      <c r="C47" s="3"/>
      <c r="E47" s="2"/>
      <c r="F47" s="2"/>
    </row>
    <row r="48" spans="1:7" ht="17" thickBot="1">
      <c r="A48" s="4" t="s">
        <v>35</v>
      </c>
      <c r="B48" s="5">
        <f>B33-B44-B46</f>
        <v>1740.8874915061656</v>
      </c>
      <c r="C48" s="5">
        <f>C33-C44-C46</f>
        <v>6128.1350101926009</v>
      </c>
    </row>
    <row r="49" spans="1:13">
      <c r="A49" s="17" t="s">
        <v>33</v>
      </c>
      <c r="B49" s="3">
        <f>B48*B32</f>
        <v>6267194.969422196</v>
      </c>
      <c r="C49" s="3">
        <f>C48*C32</f>
        <v>18384405.030577801</v>
      </c>
    </row>
    <row r="50" spans="1:13" ht="17" thickBot="1">
      <c r="A50" s="18" t="s">
        <v>34</v>
      </c>
      <c r="B50" s="19">
        <f>B48/B34</f>
        <v>290.1479152510276</v>
      </c>
      <c r="C50" s="19">
        <f>C48/C34</f>
        <v>766.01687627407512</v>
      </c>
    </row>
    <row r="51" spans="1:13">
      <c r="A51" s="14"/>
      <c r="B51" s="14"/>
      <c r="C51" s="14"/>
      <c r="D51" s="14"/>
      <c r="E51" s="14"/>
      <c r="F51" s="14"/>
      <c r="G51" s="6"/>
      <c r="H51" s="6"/>
      <c r="I51" s="6"/>
      <c r="J51" s="6"/>
      <c r="K51" s="6"/>
      <c r="L51" s="6"/>
      <c r="M51" s="6"/>
    </row>
    <row r="52" spans="1:13">
      <c r="A52" s="14"/>
      <c r="B52" s="14"/>
      <c r="C52" s="14"/>
      <c r="D52" s="14"/>
      <c r="E52" s="14"/>
      <c r="F52" s="14"/>
      <c r="G52" s="6"/>
      <c r="H52" s="6"/>
      <c r="I52" s="6"/>
      <c r="J52" s="6"/>
      <c r="K52" s="6"/>
      <c r="L52" s="6"/>
      <c r="M52" s="6"/>
    </row>
    <row r="53" spans="1:13">
      <c r="A53" s="14"/>
      <c r="B53" s="14"/>
      <c r="C53" s="14"/>
      <c r="D53" s="14"/>
      <c r="E53" s="14"/>
      <c r="F53" s="14"/>
      <c r="G53" s="6"/>
      <c r="H53" s="6"/>
      <c r="I53" s="6"/>
      <c r="J53" s="6"/>
      <c r="K53" s="6"/>
      <c r="L53" s="6"/>
      <c r="M53" s="6"/>
    </row>
    <row r="54" spans="1:13">
      <c r="A54" s="14"/>
      <c r="B54" s="14"/>
      <c r="C54" s="14"/>
      <c r="D54" s="14"/>
      <c r="E54" s="14"/>
      <c r="F54" s="14"/>
      <c r="G54" s="6"/>
      <c r="H54" s="6"/>
      <c r="I54" s="6"/>
      <c r="J54" s="6"/>
      <c r="K54" s="6"/>
      <c r="L54" s="6"/>
      <c r="M54" s="6"/>
    </row>
    <row r="55" spans="1:13">
      <c r="A55" s="24" t="s">
        <v>32</v>
      </c>
      <c r="B55" s="24"/>
      <c r="C55" s="24"/>
      <c r="D55" s="14"/>
      <c r="E55" s="14"/>
      <c r="F55" s="14"/>
      <c r="G55" s="6"/>
      <c r="H55" s="6"/>
      <c r="I55" s="6"/>
      <c r="J55" s="6"/>
      <c r="K55" s="6"/>
      <c r="L55" s="6"/>
      <c r="M55" s="6"/>
    </row>
    <row r="56" spans="1:13">
      <c r="A56" s="24"/>
      <c r="B56" s="24"/>
      <c r="C56" s="24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6" customHeight="1">
      <c r="A58" s="25" t="s">
        <v>36</v>
      </c>
      <c r="B58" s="25"/>
      <c r="C58" s="25"/>
      <c r="D58" s="25"/>
      <c r="E58" s="25"/>
      <c r="F58" s="6"/>
      <c r="G58" s="6"/>
      <c r="H58" s="6"/>
      <c r="I58" s="6"/>
      <c r="J58" s="6"/>
      <c r="K58" s="6"/>
      <c r="L58" s="6"/>
    </row>
    <row r="59" spans="1:13">
      <c r="A59" s="25"/>
      <c r="B59" s="25"/>
      <c r="C59" s="25"/>
      <c r="D59" s="25"/>
      <c r="E59" s="25"/>
      <c r="F59" s="6"/>
      <c r="G59" s="6"/>
      <c r="H59" s="6"/>
      <c r="I59" s="6"/>
      <c r="J59" s="6"/>
      <c r="K59" s="6"/>
      <c r="L59" s="6"/>
    </row>
    <row r="60" spans="1:13" ht="17" thickBot="1">
      <c r="A60" s="26"/>
      <c r="B60" s="26"/>
      <c r="C60" s="26"/>
      <c r="D60" s="26"/>
      <c r="E60" s="26"/>
      <c r="F60" s="13"/>
      <c r="G60" s="13"/>
      <c r="H60" s="13"/>
      <c r="I60" s="13"/>
      <c r="J60" s="13"/>
      <c r="K60" s="13"/>
      <c r="L60" s="13"/>
    </row>
    <row r="61" spans="1:13">
      <c r="E61" s="13"/>
      <c r="F61" s="13"/>
      <c r="G61" s="13"/>
      <c r="H61" s="13"/>
      <c r="I61" s="13"/>
      <c r="J61" s="13"/>
      <c r="K61" s="13"/>
      <c r="L61" s="13"/>
    </row>
    <row r="62" spans="1:13" ht="17" thickBot="1">
      <c r="A62" s="4" t="s">
        <v>37</v>
      </c>
      <c r="B62" s="4"/>
      <c r="C62" s="4"/>
      <c r="D62" s="4"/>
      <c r="E62" s="21"/>
      <c r="F62" s="13"/>
      <c r="G62" s="13"/>
      <c r="H62" s="13"/>
      <c r="I62" s="13"/>
      <c r="J62" s="13"/>
      <c r="K62" s="13"/>
      <c r="L62" s="13"/>
    </row>
    <row r="63" spans="1:13">
      <c r="A63" s="20"/>
      <c r="B63" s="20"/>
      <c r="C63" s="20"/>
      <c r="E63" s="13"/>
      <c r="F63" s="13"/>
      <c r="G63" s="13"/>
      <c r="H63" s="13"/>
      <c r="I63" s="13"/>
      <c r="J63" s="13"/>
      <c r="K63" s="13"/>
      <c r="L63" s="13"/>
    </row>
    <row r="64" spans="1:13">
      <c r="A64" s="6"/>
      <c r="B64" s="6" t="s">
        <v>1</v>
      </c>
      <c r="C64" s="6" t="s">
        <v>2</v>
      </c>
      <c r="D64" s="7" t="s">
        <v>26</v>
      </c>
      <c r="E64" s="13"/>
      <c r="F64" s="13"/>
      <c r="G64" s="13"/>
      <c r="H64" s="13"/>
      <c r="I64" s="13"/>
      <c r="J64" s="13"/>
      <c r="K64" s="13"/>
      <c r="L64" s="13"/>
    </row>
    <row r="65" spans="1:12">
      <c r="A65" s="6" t="s">
        <v>27</v>
      </c>
      <c r="B65" s="6">
        <v>0</v>
      </c>
      <c r="C65" s="6">
        <v>12</v>
      </c>
      <c r="D65" s="8"/>
      <c r="E65" s="13"/>
      <c r="F65" s="13"/>
      <c r="G65" s="13"/>
      <c r="H65" s="13"/>
      <c r="I65" s="13"/>
      <c r="J65" s="13"/>
      <c r="K65" s="13"/>
      <c r="L65" s="13"/>
    </row>
    <row r="66" spans="1:12">
      <c r="A66" s="9" t="s">
        <v>28</v>
      </c>
      <c r="B66" s="9">
        <v>1741</v>
      </c>
      <c r="C66" s="9">
        <v>6128</v>
      </c>
      <c r="D66" s="12">
        <f>SUMPRODUCT(B$65:C$65,B66:C66)</f>
        <v>73536</v>
      </c>
      <c r="E66" s="13"/>
      <c r="F66" s="13"/>
      <c r="G66" s="13"/>
      <c r="H66" s="13"/>
      <c r="I66" s="13"/>
      <c r="J66" s="13"/>
      <c r="K66" s="13"/>
      <c r="L66" s="13"/>
    </row>
    <row r="67" spans="1:12">
      <c r="A67" s="11" t="s">
        <v>29</v>
      </c>
      <c r="B67" s="11">
        <v>6</v>
      </c>
      <c r="C67" s="11">
        <v>8</v>
      </c>
      <c r="D67" s="12">
        <f>SUMPRODUCT(B$65:C$65,B67:C67)</f>
        <v>96</v>
      </c>
      <c r="E67" s="13"/>
      <c r="F67" s="13"/>
      <c r="G67" s="13"/>
      <c r="H67" s="13"/>
      <c r="I67" s="13"/>
      <c r="J67" s="13"/>
      <c r="K67" s="13"/>
      <c r="L67" s="13"/>
    </row>
    <row r="68" spans="1:12">
      <c r="A68" s="10" t="s">
        <v>30</v>
      </c>
      <c r="B68" s="10">
        <v>20</v>
      </c>
      <c r="C68" s="10">
        <v>40</v>
      </c>
      <c r="D68" s="12">
        <f>SUMPRODUCT(B$65:C$65,B68:C68)</f>
        <v>480</v>
      </c>
      <c r="E68" s="13"/>
      <c r="F68" s="13"/>
      <c r="G68" s="13"/>
      <c r="H68" s="13"/>
      <c r="I68" s="13"/>
      <c r="J68" s="13"/>
      <c r="K68" s="13"/>
      <c r="L68" s="13"/>
    </row>
    <row r="69" spans="1:12">
      <c r="A69" s="15" t="s">
        <v>31</v>
      </c>
      <c r="B69" s="15">
        <v>2</v>
      </c>
      <c r="C69" s="15">
        <v>4</v>
      </c>
      <c r="D69" s="12">
        <f>SUMPRODUCT(B$65:C$65,B69:C69)</f>
        <v>48</v>
      </c>
      <c r="E69" s="13"/>
      <c r="F69" s="13"/>
      <c r="G69" s="13"/>
      <c r="H69" s="13"/>
      <c r="I69" s="13"/>
      <c r="J69" s="13"/>
      <c r="K69" s="13"/>
      <c r="L69" s="13"/>
    </row>
    <row r="70" spans="1:12">
      <c r="A70" s="16"/>
      <c r="B70" s="16"/>
      <c r="C70" s="16"/>
      <c r="D70" s="16"/>
      <c r="E70" s="13"/>
      <c r="F70" s="13"/>
      <c r="G70" s="13"/>
      <c r="H70" s="13"/>
      <c r="I70" s="13"/>
      <c r="J70" s="13"/>
      <c r="K70" s="13"/>
      <c r="L70" s="13"/>
    </row>
    <row r="71" spans="1:12">
      <c r="A71" s="16"/>
      <c r="B71" s="16"/>
      <c r="C71" s="16"/>
      <c r="D71" s="16"/>
      <c r="E71" s="13"/>
      <c r="F71" s="13"/>
      <c r="G71" s="13"/>
      <c r="H71" s="13"/>
      <c r="I71" s="13"/>
      <c r="J71" s="13"/>
      <c r="K71" s="13"/>
      <c r="L71" s="13"/>
    </row>
    <row r="72" spans="1:12">
      <c r="A72" s="16"/>
      <c r="B72" s="16"/>
      <c r="C72" s="16"/>
      <c r="D72" s="16"/>
      <c r="E72" s="13"/>
      <c r="F72" s="13"/>
      <c r="G72" s="13"/>
      <c r="H72" s="13"/>
      <c r="I72" s="13"/>
      <c r="J72" s="13"/>
      <c r="K72" s="13"/>
      <c r="L72" s="13"/>
    </row>
    <row r="73" spans="1:12">
      <c r="A73" s="16"/>
      <c r="B73" s="16"/>
      <c r="C73" s="16"/>
      <c r="D73" s="16"/>
      <c r="E73" s="13"/>
      <c r="F73" s="13"/>
      <c r="G73" s="13"/>
      <c r="H73" s="13"/>
      <c r="I73" s="13"/>
      <c r="J73" s="13"/>
      <c r="K73" s="13"/>
      <c r="L73" s="13"/>
    </row>
    <row r="74" spans="1:12">
      <c r="A74" s="16"/>
      <c r="B74" s="16"/>
      <c r="C74" s="16"/>
      <c r="D74" s="16"/>
      <c r="E74" s="13"/>
      <c r="F74" s="13"/>
      <c r="G74" s="13"/>
      <c r="H74" s="13"/>
      <c r="I74" s="13"/>
      <c r="J74" s="13"/>
      <c r="K74" s="13"/>
      <c r="L74" s="13"/>
    </row>
    <row r="75" spans="1:12">
      <c r="A75" s="16"/>
      <c r="B75" s="16"/>
      <c r="C75" s="16"/>
      <c r="D75" s="16"/>
      <c r="E75" s="13"/>
      <c r="F75" s="13"/>
      <c r="G75" s="13"/>
      <c r="H75" s="13"/>
      <c r="I75" s="13"/>
      <c r="J75" s="13"/>
      <c r="K75" s="13"/>
      <c r="L75" s="13"/>
    </row>
  </sheetData>
  <mergeCells count="5">
    <mergeCell ref="A1:B2"/>
    <mergeCell ref="A4:F4"/>
    <mergeCell ref="A30:F30"/>
    <mergeCell ref="A55:C56"/>
    <mergeCell ref="A58:E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2020-12-10T07:46:13Z</dcterms:created>
  <dcterms:modified xsi:type="dcterms:W3CDTF">2020-12-10T11:51:44Z</dcterms:modified>
</cp:coreProperties>
</file>